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<sst xmlns="http://schemas.openxmlformats.org/spreadsheetml/2006/main" count="53" uniqueCount="45">
  <si>
    <t>ANNO SCOLASTICO 2021/22- DISPONIBILITA' &amp; CONTINGENTE -  PERSONALE IRC PER CICLO ISTRUZIONE</t>
  </si>
  <si>
    <t xml:space="preserve">Il contingente delle nomine è stato assegnato in base al minore tra disponibilità 2021 e GM comunicate residue comunicate dagli Uffici. </t>
  </si>
  <si>
    <t>I ciclo - Infanzia&amp;Primaria</t>
  </si>
  <si>
    <t>II ciclo - Secondaria di I &amp; II grado</t>
  </si>
  <si>
    <t>TOTALE COMPLESSIVO</t>
  </si>
  <si>
    <t>Regione</t>
  </si>
  <si>
    <t>Scuola dell'infanzia            Posti</t>
  </si>
  <si>
    <t>Scuola primaria Posti</t>
  </si>
  <si>
    <t>Totale Posti Infanzia &amp; Primaria</t>
  </si>
  <si>
    <t>Dotazione organica Infanzia &amp; Primaria</t>
  </si>
  <si>
    <t>Titolari al 1.9.2021 (dati al 5 Luglio 2021)</t>
  </si>
  <si>
    <t>Disponibilità rispetto alla Dotazione Organica</t>
  </si>
  <si>
    <t>GM residue comunicate</t>
  </si>
  <si>
    <t>Cessazioni
al 01.09.2021 (dati al 5 Luglio 2021)</t>
  </si>
  <si>
    <t>Contingente Nomine pari al minore tra disponibilità e GM residue comunicate</t>
  </si>
  <si>
    <t>Contingente ulteriori nomine per eventuali disponibilità sopravvenute</t>
  </si>
  <si>
    <t>Gm residue detratto Contingente Nomine</t>
  </si>
  <si>
    <t>Disponibilità finale</t>
  </si>
  <si>
    <t>Scuola secondaria di I grado                Posti</t>
  </si>
  <si>
    <t>Scuola secondaria di II grado                 Posti</t>
  </si>
  <si>
    <t>Totale Posti Secondaria I e II grado</t>
  </si>
  <si>
    <t>Dotazione organica Secondaria I e II grado</t>
  </si>
  <si>
    <t>Cessazioni
al 01.09.2021</t>
  </si>
  <si>
    <t>Ipotesi Contingente Nomine a.s. 2021.22</t>
  </si>
  <si>
    <t>Ipotesi Contingente Nomine a.s. 2021.22 compresivo delle eventuali somine per disponibilità sopravvenute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</si>
  <si>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</si>
  <si>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</si>
  <si>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</si>
  <si>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</si>
  <si>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</si>
  <si>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</si>
  <si>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</si>
  <si>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</si>
  <si>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</si>
  <si>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</si>
  <si>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</si>
  <si>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</si>
  <si>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</si>
  <si>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</si>
  <si>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</si>
  <si>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</si>
  <si>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</si>
  <si>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</si>
  <si>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 complessivo</t>
  </si>
  <si>
    <t>Il Ministro dell'istruzione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</si>
</sst>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MS Sans Serif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medium"/>
      <right/>
      <top style="medium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double"/>
      <top/>
      <bottom style="thin"/>
    </border>
    <border>
      <left style="medium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medium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double"/>
      <top style="thin"/>
      <bottom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3" fontId="1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47" applyFont="1" applyBorder="1" applyAlignment="1">
      <alignment horizontal="left" vertical="center"/>
      <protection/>
    </xf>
    <xf numFmtId="0" fontId="6" fillId="2" borderId="11" xfId="47" applyFont="1" applyFill="1" applyBorder="1" applyAlignment="1">
      <alignment horizontal="center" vertical="center" wrapText="1"/>
      <protection/>
    </xf>
    <xf numFmtId="0" fontId="6" fillId="2" borderId="12" xfId="47" applyFont="1" applyFill="1" applyBorder="1" applyAlignment="1">
      <alignment horizontal="center" vertical="center" wrapText="1"/>
      <protection/>
    </xf>
    <xf numFmtId="0" fontId="6" fillId="2" borderId="13" xfId="47" applyFont="1" applyFill="1" applyBorder="1" applyAlignment="1">
      <alignment horizontal="center" vertical="center" wrapText="1"/>
      <protection/>
    </xf>
    <xf numFmtId="0" fontId="6" fillId="14" borderId="11" xfId="47" applyFont="1" applyFill="1" applyBorder="1" applyAlignment="1">
      <alignment horizontal="center" vertical="center" wrapText="1"/>
      <protection/>
    </xf>
    <xf numFmtId="0" fontId="6" fillId="14" borderId="12" xfId="47" applyFont="1" applyFill="1" applyBorder="1" applyAlignment="1">
      <alignment horizontal="center" vertical="center" wrapText="1"/>
      <protection/>
    </xf>
    <xf numFmtId="0" fontId="6" fillId="14" borderId="13" xfId="47" applyFont="1" applyFill="1" applyBorder="1" applyAlignment="1">
      <alignment horizontal="center" vertical="center" wrapText="1"/>
      <protection/>
    </xf>
    <xf numFmtId="0" fontId="6" fillId="26" borderId="14" xfId="47" applyFont="1" applyFill="1" applyBorder="1" applyAlignment="1">
      <alignment horizontal="center" vertical="center" wrapText="1"/>
      <protection/>
    </xf>
    <xf numFmtId="0" fontId="6" fillId="26" borderId="13" xfId="4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8" fillId="0" borderId="15" xfId="47" applyFont="1" applyBorder="1">
      <alignment/>
      <protection/>
    </xf>
    <xf numFmtId="3" fontId="8" fillId="0" borderId="16" xfId="47" applyNumberFormat="1" applyFont="1" applyBorder="1" applyAlignment="1">
      <alignment horizontal="right"/>
      <protection/>
    </xf>
    <xf numFmtId="3" fontId="8" fillId="0" borderId="17" xfId="47" applyNumberFormat="1" applyFont="1" applyBorder="1" applyAlignment="1">
      <alignment horizontal="right"/>
      <protection/>
    </xf>
    <xf numFmtId="3" fontId="9" fillId="0" borderId="17" xfId="47" applyNumberFormat="1" applyFont="1" applyBorder="1" applyAlignment="1">
      <alignment horizontal="right"/>
      <protection/>
    </xf>
    <xf numFmtId="3" fontId="8" fillId="0" borderId="18" xfId="47" applyNumberFormat="1" applyFont="1" applyBorder="1" applyAlignment="1">
      <alignment horizontal="right"/>
      <protection/>
    </xf>
    <xf numFmtId="0" fontId="7" fillId="0" borderId="17" xfId="0" applyFont="1" applyBorder="1" applyAlignment="1">
      <alignment horizontal="right"/>
    </xf>
    <xf numFmtId="3" fontId="8" fillId="0" borderId="19" xfId="47" applyNumberFormat="1" applyFont="1" applyBorder="1" applyAlignment="1">
      <alignment horizontal="right"/>
      <protection/>
    </xf>
    <xf numFmtId="3" fontId="9" fillId="0" borderId="20" xfId="47" applyNumberFormat="1" applyFont="1" applyBorder="1" applyAlignment="1">
      <alignment horizontal="right"/>
      <protection/>
    </xf>
    <xf numFmtId="3" fontId="9" fillId="0" borderId="21" xfId="47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0" fontId="8" fillId="0" borderId="22" xfId="47" applyFont="1" applyBorder="1">
      <alignment/>
      <protection/>
    </xf>
    <xf numFmtId="3" fontId="8" fillId="0" borderId="23" xfId="47" applyNumberFormat="1" applyFont="1" applyBorder="1" applyAlignment="1">
      <alignment horizontal="right"/>
      <protection/>
    </xf>
    <xf numFmtId="3" fontId="8" fillId="0" borderId="24" xfId="47" applyNumberFormat="1" applyFont="1" applyBorder="1" applyAlignment="1">
      <alignment horizontal="right"/>
      <protection/>
    </xf>
    <xf numFmtId="3" fontId="9" fillId="0" borderId="24" xfId="47" applyNumberFormat="1" applyFont="1" applyBorder="1" applyAlignment="1">
      <alignment horizontal="right"/>
      <protection/>
    </xf>
    <xf numFmtId="3" fontId="8" fillId="0" borderId="25" xfId="47" applyNumberFormat="1" applyFont="1" applyBorder="1" applyAlignment="1">
      <alignment horizontal="right"/>
      <protection/>
    </xf>
    <xf numFmtId="0" fontId="7" fillId="0" borderId="24" xfId="0" applyFont="1" applyBorder="1" applyAlignment="1">
      <alignment horizontal="right"/>
    </xf>
    <xf numFmtId="3" fontId="9" fillId="0" borderId="26" xfId="47" applyNumberFormat="1" applyFont="1" applyBorder="1" applyAlignment="1">
      <alignment horizontal="right"/>
      <protection/>
    </xf>
    <xf numFmtId="0" fontId="8" fillId="0" borderId="27" xfId="47" applyFont="1" applyBorder="1">
      <alignment/>
      <protection/>
    </xf>
    <xf numFmtId="3" fontId="8" fillId="0" borderId="28" xfId="47" applyNumberFormat="1" applyFont="1" applyBorder="1" applyAlignment="1">
      <alignment horizontal="right"/>
      <protection/>
    </xf>
    <xf numFmtId="3" fontId="8" fillId="0" borderId="29" xfId="47" applyNumberFormat="1" applyFont="1" applyBorder="1" applyAlignment="1">
      <alignment horizontal="right"/>
      <protection/>
    </xf>
    <xf numFmtId="3" fontId="9" fillId="0" borderId="29" xfId="47" applyNumberFormat="1" applyFont="1" applyBorder="1" applyAlignment="1">
      <alignment horizontal="right"/>
      <protection/>
    </xf>
    <xf numFmtId="3" fontId="8" fillId="0" borderId="30" xfId="47" applyNumberFormat="1" applyFont="1" applyBorder="1" applyAlignment="1">
      <alignment horizontal="right"/>
      <protection/>
    </xf>
    <xf numFmtId="0" fontId="7" fillId="0" borderId="29" xfId="0" applyFont="1" applyBorder="1" applyAlignment="1">
      <alignment horizontal="right"/>
    </xf>
    <xf numFmtId="3" fontId="9" fillId="0" borderId="31" xfId="47" applyNumberFormat="1" applyFont="1" applyBorder="1" applyAlignment="1">
      <alignment horizontal="right"/>
      <protection/>
    </xf>
    <xf numFmtId="164" fontId="6" fillId="0" borderId="32" xfId="42" applyNumberFormat="1" applyFont="1" applyBorder="1" applyAlignment="1">
      <alignment horizontal="left"/>
    </xf>
    <xf numFmtId="3" fontId="6" fillId="0" borderId="32" xfId="42" applyNumberFormat="1" applyFont="1" applyBorder="1" applyAlignment="1">
      <alignment horizontal="right"/>
    </xf>
    <xf numFmtId="3" fontId="9" fillId="0" borderId="32" xfId="42" applyNumberFormat="1" applyFont="1" applyBorder="1" applyAlignment="1">
      <alignment horizontal="right"/>
    </xf>
    <xf numFmtId="3" fontId="6" fillId="0" borderId="32" xfId="42" applyNumberFormat="1" applyFont="1" applyFill="1" applyBorder="1" applyAlignment="1">
      <alignment horizontal="right"/>
    </xf>
    <xf numFmtId="3" fontId="9" fillId="0" borderId="11" xfId="42" applyNumberFormat="1" applyFont="1" applyFill="1" applyBorder="1" applyAlignment="1">
      <alignment horizontal="right"/>
    </xf>
    <xf numFmtId="3" fontId="9" fillId="0" borderId="33" xfId="42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14" borderId="37" xfId="0" applyFont="1" applyFill="1" applyBorder="1" applyAlignment="1">
      <alignment horizontal="center"/>
    </xf>
    <xf numFmtId="0" fontId="4" fillId="14" borderId="38" xfId="0" applyFont="1" applyFill="1" applyBorder="1" applyAlignment="1">
      <alignment horizontal="center"/>
    </xf>
    <xf numFmtId="0" fontId="4" fillId="14" borderId="39" xfId="0" applyFont="1" applyFill="1" applyBorder="1" applyAlignment="1">
      <alignment horizontal="center"/>
    </xf>
    <xf numFmtId="0" fontId="4" fillId="26" borderId="40" xfId="0" applyFont="1" applyFill="1" applyBorder="1" applyAlignment="1">
      <alignment horizontal="center"/>
    </xf>
    <xf numFmtId="0" fontId="4" fillId="26" borderId="4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2" xfId="42"/>
    <cellStyle name="Input" xfId="43"/>
    <cellStyle name="Comma" xfId="44"/>
    <cellStyle name="Comma [0]" xfId="45"/>
    <cellStyle name="Neutrale" xfId="46"/>
    <cellStyle name="Normale_calcolo_organic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i05050\Desktop\Desktop\DG%20PERSONALE%20SCOLASTICO\DGPER-UFFICIO%20III\Richiesta%20immissioni%20in%20ruolo\IRC\Versari\DM%20IRC\DISPCONTINGENTE%20IRC%20202122_vers.27.07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rc 20221 per Ciclo"/>
      <sheetName val="GM comunicate luglio 2021"/>
    </sheetNames>
    <sheetDataSet>
      <sheetData sheetId="1">
        <row r="1">
          <cell r="A1" t="str">
            <v>GM residue comunicate con mail del 2 luglio 2021</v>
          </cell>
        </row>
        <row r="3">
          <cell r="A3" t="str">
            <v>Regione</v>
          </cell>
          <cell r="B3" t="str">
            <v> Scuola dell'infanzia e primaria </v>
          </cell>
          <cell r="C3" t="str">
            <v>Scuola secondaria di I e II grado</v>
          </cell>
        </row>
        <row r="4">
          <cell r="A4" t="str">
            <v>Abruzzo</v>
          </cell>
          <cell r="B4">
            <v>31</v>
          </cell>
          <cell r="C4">
            <v>16</v>
          </cell>
        </row>
        <row r="5">
          <cell r="A5" t="str">
            <v>Basilicata</v>
          </cell>
          <cell r="B5">
            <v>21</v>
          </cell>
          <cell r="C5">
            <v>37</v>
          </cell>
        </row>
        <row r="6">
          <cell r="A6" t="str">
            <v>Calabria</v>
          </cell>
          <cell r="B6">
            <v>220</v>
          </cell>
          <cell r="C6">
            <v>71</v>
          </cell>
        </row>
        <row r="7">
          <cell r="A7" t="str">
            <v>Campania</v>
          </cell>
          <cell r="B7">
            <v>603</v>
          </cell>
          <cell r="C7">
            <v>220</v>
          </cell>
        </row>
        <row r="8">
          <cell r="A8" t="str">
            <v>Emilia Romagna</v>
          </cell>
          <cell r="B8">
            <v>0</v>
          </cell>
          <cell r="C8">
            <v>0</v>
          </cell>
        </row>
        <row r="9">
          <cell r="A9" t="str">
            <v>Friuli</v>
          </cell>
          <cell r="B9">
            <v>0</v>
          </cell>
          <cell r="C9">
            <v>0</v>
          </cell>
        </row>
        <row r="10">
          <cell r="A10" t="str">
            <v>Lazio</v>
          </cell>
          <cell r="B10">
            <v>60</v>
          </cell>
          <cell r="C10">
            <v>9</v>
          </cell>
        </row>
        <row r="11">
          <cell r="A11" t="str">
            <v>Liguria</v>
          </cell>
          <cell r="B11">
            <v>0</v>
          </cell>
          <cell r="C11">
            <v>0</v>
          </cell>
        </row>
        <row r="12">
          <cell r="A12" t="str">
            <v>Lombardia</v>
          </cell>
          <cell r="B12">
            <v>0</v>
          </cell>
          <cell r="C12">
            <v>0</v>
          </cell>
        </row>
        <row r="13">
          <cell r="A13" t="str">
            <v>Marche</v>
          </cell>
          <cell r="B13">
            <v>0</v>
          </cell>
          <cell r="C13">
            <v>0</v>
          </cell>
        </row>
        <row r="14">
          <cell r="A14" t="str">
            <v>Molise</v>
          </cell>
          <cell r="B14">
            <v>4</v>
          </cell>
          <cell r="C14">
            <v>13</v>
          </cell>
        </row>
        <row r="15">
          <cell r="A15" t="str">
            <v>Piemonte</v>
          </cell>
          <cell r="B15">
            <v>0</v>
          </cell>
          <cell r="C15">
            <v>0</v>
          </cell>
        </row>
        <row r="16">
          <cell r="A16" t="str">
            <v>Puglia</v>
          </cell>
          <cell r="B16">
            <v>37</v>
          </cell>
          <cell r="C16">
            <v>15</v>
          </cell>
        </row>
        <row r="17">
          <cell r="A17" t="str">
            <v>Sardegna</v>
          </cell>
          <cell r="B17">
            <v>7</v>
          </cell>
          <cell r="C17">
            <v>12</v>
          </cell>
        </row>
        <row r="18">
          <cell r="A18" t="str">
            <v>Sicilia</v>
          </cell>
          <cell r="B18">
            <v>15</v>
          </cell>
          <cell r="C18">
            <v>30</v>
          </cell>
        </row>
        <row r="19">
          <cell r="A19" t="str">
            <v>Toscana</v>
          </cell>
          <cell r="B19">
            <v>0</v>
          </cell>
          <cell r="C19">
            <v>8</v>
          </cell>
        </row>
        <row r="20">
          <cell r="A20" t="str">
            <v>Umbria</v>
          </cell>
          <cell r="B20">
            <v>0</v>
          </cell>
          <cell r="C20">
            <v>0</v>
          </cell>
        </row>
        <row r="21">
          <cell r="A21" t="str">
            <v>Veneto</v>
          </cell>
          <cell r="B21">
            <v>0</v>
          </cell>
          <cell r="C21">
            <v>0</v>
          </cell>
        </row>
        <row r="22">
          <cell r="A22" t="str">
            <v>Totale</v>
          </cell>
          <cell r="B22">
            <v>999</v>
          </cell>
          <cell r="C22">
            <v>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27"/>
  <sheetViews>
    <sheetView tabSelected="1" zoomScalePageLayoutView="0" workbookViewId="0" topLeftCell="A1">
      <selection activeCell="D1" sqref="D1"/>
    </sheetView>
  </sheetViews>
  <sheetFormatPr defaultColWidth="9.140625" defaultRowHeight="15"/>
  <sheetData>
    <row r="2" ht="14.25">
      <c r="D2" t="s">
        <v>44</v>
      </c>
    </row>
    <row r="4" spans="1:23" s="3" customFormat="1" ht="14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V4" s="4"/>
      <c r="W4" s="4"/>
    </row>
    <row r="5" spans="1:23" s="3" customFormat="1" ht="14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V5" s="4"/>
      <c r="W5" s="4"/>
    </row>
    <row r="6" spans="1:23" s="3" customFormat="1" ht="15" thickBot="1">
      <c r="A6" s="2"/>
      <c r="B6" s="2"/>
      <c r="C6" s="2"/>
      <c r="D6" s="2"/>
      <c r="E6" s="2"/>
      <c r="F6" s="2"/>
      <c r="J6" s="4"/>
      <c r="K6" s="4"/>
      <c r="V6" s="4"/>
      <c r="W6" s="4"/>
    </row>
    <row r="7" spans="2:28" s="3" customFormat="1" ht="15" thickBot="1" thickTop="1">
      <c r="B7" s="46" t="s">
        <v>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  <c r="N7" s="49" t="s">
        <v>3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  <c r="Z7" s="52" t="s">
        <v>4</v>
      </c>
      <c r="AA7" s="53"/>
      <c r="AB7" s="53"/>
    </row>
    <row r="8" spans="1:28" s="14" customFormat="1" ht="144.75" thickBot="1" thickTop="1">
      <c r="A8" s="5" t="s">
        <v>5</v>
      </c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8" t="s">
        <v>17</v>
      </c>
      <c r="N8" s="9" t="s">
        <v>18</v>
      </c>
      <c r="O8" s="10" t="s">
        <v>19</v>
      </c>
      <c r="P8" s="10" t="s">
        <v>20</v>
      </c>
      <c r="Q8" s="10" t="s">
        <v>21</v>
      </c>
      <c r="R8" s="10" t="s">
        <v>10</v>
      </c>
      <c r="S8" s="10" t="s">
        <v>11</v>
      </c>
      <c r="T8" s="10" t="s">
        <v>12</v>
      </c>
      <c r="U8" s="10" t="s">
        <v>13</v>
      </c>
      <c r="V8" s="10" t="s">
        <v>14</v>
      </c>
      <c r="W8" s="10" t="s">
        <v>15</v>
      </c>
      <c r="X8" s="10" t="s">
        <v>16</v>
      </c>
      <c r="Y8" s="11" t="s">
        <v>17</v>
      </c>
      <c r="Z8" s="12" t="s">
        <v>22</v>
      </c>
      <c r="AA8" s="13" t="s">
        <v>23</v>
      </c>
      <c r="AB8" s="13" t="s">
        <v>24</v>
      </c>
    </row>
    <row r="9" spans="1:28" s="24" customFormat="1" ht="14.25" thickTop="1">
      <c r="A9" s="15" t="s">
        <v>25</v>
      </c>
      <c r="B9" s="16">
        <v>70</v>
      </c>
      <c r="C9" s="17">
        <v>251</v>
      </c>
      <c r="D9" s="17">
        <f>SUM(B9:C9)</f>
        <v>321</v>
      </c>
      <c r="E9" s="17">
        <v>225</v>
      </c>
      <c r="F9" s="17">
        <v>150</v>
      </c>
      <c r="G9" s="17">
        <f aca="true" t="shared" si="0" ref="G9:G26">E9-F9</f>
        <v>75</v>
      </c>
      <c r="H9" s="17">
        <v>31</v>
      </c>
      <c r="I9" s="17">
        <v>8</v>
      </c>
      <c r="J9" s="18">
        <f>MIN(G9:H9)</f>
        <v>31</v>
      </c>
      <c r="K9" s="18">
        <v>0</v>
      </c>
      <c r="L9" s="17">
        <f>H9-J9</f>
        <v>0</v>
      </c>
      <c r="M9" s="19">
        <f>G9-J9</f>
        <v>44</v>
      </c>
      <c r="N9" s="16">
        <v>95</v>
      </c>
      <c r="O9" s="17">
        <v>153</v>
      </c>
      <c r="P9" s="17">
        <f>N9+O9</f>
        <v>248</v>
      </c>
      <c r="Q9" s="17">
        <v>173</v>
      </c>
      <c r="R9" s="17">
        <v>103</v>
      </c>
      <c r="S9" s="17">
        <f aca="true" t="shared" si="1" ref="S9:S26">Q9-R9</f>
        <v>70</v>
      </c>
      <c r="T9" s="20">
        <f>VLOOKUP(A9,'[1]GM comunicate luglio 2021'!$A:$C,3,FALSE)</f>
        <v>16</v>
      </c>
      <c r="U9" s="17">
        <v>17</v>
      </c>
      <c r="V9" s="18">
        <f>MIN(S9:T9)</f>
        <v>16</v>
      </c>
      <c r="W9" s="18">
        <v>0</v>
      </c>
      <c r="X9" s="17">
        <f>T9-V9</f>
        <v>0</v>
      </c>
      <c r="Y9" s="19">
        <f>S9-V9</f>
        <v>54</v>
      </c>
      <c r="Z9" s="21">
        <f>I9+U9</f>
        <v>25</v>
      </c>
      <c r="AA9" s="22">
        <f>J9+V9</f>
        <v>47</v>
      </c>
      <c r="AB9" s="23">
        <f>AA9+W9+K9</f>
        <v>47</v>
      </c>
    </row>
    <row r="10" spans="1:28" s="24" customFormat="1" ht="13.5">
      <c r="A10" s="25" t="s">
        <v>26</v>
      </c>
      <c r="B10" s="26">
        <v>31</v>
      </c>
      <c r="C10" s="27">
        <v>109</v>
      </c>
      <c r="D10" s="27">
        <f aca="true" t="shared" si="2" ref="D10:D26">SUM(B10:C10)</f>
        <v>140</v>
      </c>
      <c r="E10" s="27">
        <v>98</v>
      </c>
      <c r="F10" s="27">
        <v>82</v>
      </c>
      <c r="G10" s="27">
        <f t="shared" si="0"/>
        <v>16</v>
      </c>
      <c r="H10" s="27">
        <v>21</v>
      </c>
      <c r="I10" s="27">
        <v>0</v>
      </c>
      <c r="J10" s="28">
        <f aca="true" t="shared" si="3" ref="J10:J26">MIN(G10:H10)</f>
        <v>16</v>
      </c>
      <c r="K10" s="28">
        <v>0</v>
      </c>
      <c r="L10" s="27">
        <f aca="true" t="shared" si="4" ref="L10:L26">H10-J10</f>
        <v>5</v>
      </c>
      <c r="M10" s="29">
        <f aca="true" t="shared" si="5" ref="M10:M26">G10-J10</f>
        <v>0</v>
      </c>
      <c r="N10" s="26">
        <v>43</v>
      </c>
      <c r="O10" s="27">
        <v>83</v>
      </c>
      <c r="P10" s="27">
        <f aca="true" t="shared" si="6" ref="P10:P26">N10+O10</f>
        <v>126</v>
      </c>
      <c r="Q10" s="27">
        <v>88</v>
      </c>
      <c r="R10" s="27">
        <v>74</v>
      </c>
      <c r="S10" s="27">
        <f t="shared" si="1"/>
        <v>14</v>
      </c>
      <c r="T10" s="30">
        <f>VLOOKUP(A10,'[1]GM comunicate luglio 2021'!$A:$C,3,FALSE)</f>
        <v>37</v>
      </c>
      <c r="U10" s="27">
        <v>2</v>
      </c>
      <c r="V10" s="28">
        <f aca="true" t="shared" si="7" ref="V10:V26">MIN(S10:T10)</f>
        <v>14</v>
      </c>
      <c r="W10" s="28">
        <v>1</v>
      </c>
      <c r="X10" s="27">
        <f aca="true" t="shared" si="8" ref="X10:X26">T10-V10</f>
        <v>23</v>
      </c>
      <c r="Y10" s="29">
        <f aca="true" t="shared" si="9" ref="Y10:Y26">S10-V10</f>
        <v>0</v>
      </c>
      <c r="Z10" s="26">
        <f aca="true" t="shared" si="10" ref="Z10:AA26">I10+U10</f>
        <v>2</v>
      </c>
      <c r="AA10" s="28">
        <f t="shared" si="10"/>
        <v>30</v>
      </c>
      <c r="AB10" s="31">
        <f aca="true" t="shared" si="11" ref="AB10:AB26">AA10+W10+K10</f>
        <v>31</v>
      </c>
    </row>
    <row r="11" spans="1:28" s="24" customFormat="1" ht="13.5">
      <c r="A11" s="25" t="s">
        <v>27</v>
      </c>
      <c r="B11" s="26">
        <v>114</v>
      </c>
      <c r="C11" s="27">
        <v>437</v>
      </c>
      <c r="D11" s="27">
        <f t="shared" si="2"/>
        <v>551</v>
      </c>
      <c r="E11" s="27">
        <v>386</v>
      </c>
      <c r="F11" s="27">
        <v>357</v>
      </c>
      <c r="G11" s="27">
        <f t="shared" si="0"/>
        <v>29</v>
      </c>
      <c r="H11" s="27">
        <v>220</v>
      </c>
      <c r="I11" s="27">
        <v>8</v>
      </c>
      <c r="J11" s="28">
        <f t="shared" si="3"/>
        <v>29</v>
      </c>
      <c r="K11" s="28">
        <v>7</v>
      </c>
      <c r="L11" s="27">
        <f t="shared" si="4"/>
        <v>191</v>
      </c>
      <c r="M11" s="29">
        <f t="shared" si="5"/>
        <v>0</v>
      </c>
      <c r="N11" s="26">
        <v>159</v>
      </c>
      <c r="O11" s="27">
        <v>275</v>
      </c>
      <c r="P11" s="27">
        <f t="shared" si="6"/>
        <v>434</v>
      </c>
      <c r="Q11" s="27">
        <v>304</v>
      </c>
      <c r="R11" s="27">
        <v>197</v>
      </c>
      <c r="S11" s="27">
        <f t="shared" si="1"/>
        <v>107</v>
      </c>
      <c r="T11" s="30">
        <f>VLOOKUP(A11,'[1]GM comunicate luglio 2021'!$A:$C,3,FALSE)</f>
        <v>71</v>
      </c>
      <c r="U11" s="27">
        <v>28</v>
      </c>
      <c r="V11" s="28">
        <f t="shared" si="7"/>
        <v>71</v>
      </c>
      <c r="W11" s="28">
        <v>0</v>
      </c>
      <c r="X11" s="27">
        <f t="shared" si="8"/>
        <v>0</v>
      </c>
      <c r="Y11" s="29">
        <f t="shared" si="9"/>
        <v>36</v>
      </c>
      <c r="Z11" s="26">
        <f t="shared" si="10"/>
        <v>36</v>
      </c>
      <c r="AA11" s="28">
        <f t="shared" si="10"/>
        <v>100</v>
      </c>
      <c r="AB11" s="31">
        <f t="shared" si="11"/>
        <v>107</v>
      </c>
    </row>
    <row r="12" spans="1:28" s="24" customFormat="1" ht="13.5">
      <c r="A12" s="25" t="s">
        <v>28</v>
      </c>
      <c r="B12" s="26">
        <v>350</v>
      </c>
      <c r="C12" s="27">
        <v>1253</v>
      </c>
      <c r="D12" s="27">
        <f t="shared" si="2"/>
        <v>1603</v>
      </c>
      <c r="E12" s="27">
        <v>1122</v>
      </c>
      <c r="F12" s="27">
        <v>1081</v>
      </c>
      <c r="G12" s="27">
        <f t="shared" si="0"/>
        <v>41</v>
      </c>
      <c r="H12" s="27">
        <v>603</v>
      </c>
      <c r="I12" s="27">
        <v>25</v>
      </c>
      <c r="J12" s="28">
        <f t="shared" si="3"/>
        <v>41</v>
      </c>
      <c r="K12" s="28">
        <v>21</v>
      </c>
      <c r="L12" s="27">
        <f t="shared" si="4"/>
        <v>562</v>
      </c>
      <c r="M12" s="29">
        <f t="shared" si="5"/>
        <v>0</v>
      </c>
      <c r="N12" s="26">
        <v>522</v>
      </c>
      <c r="O12" s="27">
        <v>817</v>
      </c>
      <c r="P12" s="27">
        <f t="shared" si="6"/>
        <v>1339</v>
      </c>
      <c r="Q12" s="27">
        <v>937</v>
      </c>
      <c r="R12" s="27">
        <v>620</v>
      </c>
      <c r="S12" s="27">
        <f t="shared" si="1"/>
        <v>317</v>
      </c>
      <c r="T12" s="30">
        <f>VLOOKUP(A12,'[1]GM comunicate luglio 2021'!$A:$C,3,FALSE)</f>
        <v>220</v>
      </c>
      <c r="U12" s="27">
        <v>63</v>
      </c>
      <c r="V12" s="28">
        <f t="shared" si="7"/>
        <v>220</v>
      </c>
      <c r="W12" s="28">
        <v>0</v>
      </c>
      <c r="X12" s="27">
        <f t="shared" si="8"/>
        <v>0</v>
      </c>
      <c r="Y12" s="29">
        <f t="shared" si="9"/>
        <v>97</v>
      </c>
      <c r="Z12" s="26">
        <f t="shared" si="10"/>
        <v>88</v>
      </c>
      <c r="AA12" s="28">
        <f t="shared" si="10"/>
        <v>261</v>
      </c>
      <c r="AB12" s="31">
        <f t="shared" si="11"/>
        <v>282</v>
      </c>
    </row>
    <row r="13" spans="1:28" s="24" customFormat="1" ht="13.5">
      <c r="A13" s="25" t="s">
        <v>29</v>
      </c>
      <c r="B13" s="26">
        <v>128</v>
      </c>
      <c r="C13" s="27">
        <v>665</v>
      </c>
      <c r="D13" s="27">
        <f t="shared" si="2"/>
        <v>793</v>
      </c>
      <c r="E13" s="27">
        <v>555</v>
      </c>
      <c r="F13" s="27">
        <v>172</v>
      </c>
      <c r="G13" s="27">
        <f t="shared" si="0"/>
        <v>383</v>
      </c>
      <c r="H13" s="27">
        <v>0</v>
      </c>
      <c r="I13" s="27">
        <v>1</v>
      </c>
      <c r="J13" s="28">
        <f t="shared" si="3"/>
        <v>0</v>
      </c>
      <c r="K13" s="28">
        <v>0</v>
      </c>
      <c r="L13" s="27">
        <f t="shared" si="4"/>
        <v>0</v>
      </c>
      <c r="M13" s="29">
        <f t="shared" si="5"/>
        <v>383</v>
      </c>
      <c r="N13" s="26">
        <v>295</v>
      </c>
      <c r="O13" s="27">
        <v>458</v>
      </c>
      <c r="P13" s="27">
        <f t="shared" si="6"/>
        <v>753</v>
      </c>
      <c r="Q13" s="27">
        <v>527</v>
      </c>
      <c r="R13" s="27">
        <v>214</v>
      </c>
      <c r="S13" s="27">
        <f t="shared" si="1"/>
        <v>313</v>
      </c>
      <c r="T13" s="30">
        <f>VLOOKUP(A13,'[1]GM comunicate luglio 2021'!$A:$C,3,FALSE)</f>
        <v>0</v>
      </c>
      <c r="U13" s="27">
        <v>29</v>
      </c>
      <c r="V13" s="28">
        <f t="shared" si="7"/>
        <v>0</v>
      </c>
      <c r="W13" s="28">
        <v>0</v>
      </c>
      <c r="X13" s="27">
        <f t="shared" si="8"/>
        <v>0</v>
      </c>
      <c r="Y13" s="29">
        <f t="shared" si="9"/>
        <v>313</v>
      </c>
      <c r="Z13" s="26">
        <f t="shared" si="10"/>
        <v>30</v>
      </c>
      <c r="AA13" s="28">
        <f t="shared" si="10"/>
        <v>0</v>
      </c>
      <c r="AB13" s="31">
        <f t="shared" si="11"/>
        <v>0</v>
      </c>
    </row>
    <row r="14" spans="1:28" s="24" customFormat="1" ht="13.5">
      <c r="A14" s="25" t="s">
        <v>30</v>
      </c>
      <c r="B14" s="26">
        <v>42</v>
      </c>
      <c r="C14" s="27">
        <v>222</v>
      </c>
      <c r="D14" s="27">
        <f t="shared" si="2"/>
        <v>264</v>
      </c>
      <c r="E14" s="27">
        <v>185</v>
      </c>
      <c r="F14" s="27">
        <v>126</v>
      </c>
      <c r="G14" s="27">
        <f t="shared" si="0"/>
        <v>59</v>
      </c>
      <c r="H14" s="27">
        <v>0</v>
      </c>
      <c r="I14" s="27">
        <v>4</v>
      </c>
      <c r="J14" s="28">
        <f t="shared" si="3"/>
        <v>0</v>
      </c>
      <c r="K14" s="28">
        <v>0</v>
      </c>
      <c r="L14" s="27">
        <f t="shared" si="4"/>
        <v>0</v>
      </c>
      <c r="M14" s="29">
        <f t="shared" si="5"/>
        <v>59</v>
      </c>
      <c r="N14" s="26">
        <v>84</v>
      </c>
      <c r="O14" s="27">
        <v>136</v>
      </c>
      <c r="P14" s="27">
        <f t="shared" si="6"/>
        <v>220</v>
      </c>
      <c r="Q14" s="27">
        <v>154</v>
      </c>
      <c r="R14" s="27">
        <v>86</v>
      </c>
      <c r="S14" s="27">
        <f t="shared" si="1"/>
        <v>68</v>
      </c>
      <c r="T14" s="30">
        <f>VLOOKUP(A14,'[1]GM comunicate luglio 2021'!$A:$C,3,FALSE)</f>
        <v>0</v>
      </c>
      <c r="U14" s="27">
        <v>5</v>
      </c>
      <c r="V14" s="28">
        <f t="shared" si="7"/>
        <v>0</v>
      </c>
      <c r="W14" s="28">
        <v>0</v>
      </c>
      <c r="X14" s="27">
        <f t="shared" si="8"/>
        <v>0</v>
      </c>
      <c r="Y14" s="29">
        <f t="shared" si="9"/>
        <v>68</v>
      </c>
      <c r="Z14" s="26">
        <f t="shared" si="10"/>
        <v>9</v>
      </c>
      <c r="AA14" s="28">
        <f t="shared" si="10"/>
        <v>0</v>
      </c>
      <c r="AB14" s="31">
        <f t="shared" si="11"/>
        <v>0</v>
      </c>
    </row>
    <row r="15" spans="1:28" s="24" customFormat="1" ht="13.5">
      <c r="A15" s="25" t="s">
        <v>31</v>
      </c>
      <c r="B15" s="26">
        <v>219</v>
      </c>
      <c r="C15" s="27">
        <v>1068</v>
      </c>
      <c r="D15" s="27">
        <f t="shared" si="2"/>
        <v>1287</v>
      </c>
      <c r="E15" s="27">
        <v>901</v>
      </c>
      <c r="F15" s="27">
        <v>638</v>
      </c>
      <c r="G15" s="27">
        <f t="shared" si="0"/>
        <v>263</v>
      </c>
      <c r="H15" s="27">
        <v>60</v>
      </c>
      <c r="I15" s="27">
        <v>16</v>
      </c>
      <c r="J15" s="28">
        <f t="shared" si="3"/>
        <v>60</v>
      </c>
      <c r="K15" s="28">
        <v>0</v>
      </c>
      <c r="L15" s="27">
        <f t="shared" si="4"/>
        <v>0</v>
      </c>
      <c r="M15" s="29">
        <f t="shared" si="5"/>
        <v>203</v>
      </c>
      <c r="N15" s="26">
        <v>412</v>
      </c>
      <c r="O15" s="27">
        <v>632</v>
      </c>
      <c r="P15" s="27">
        <f t="shared" si="6"/>
        <v>1044</v>
      </c>
      <c r="Q15" s="27">
        <v>731</v>
      </c>
      <c r="R15" s="27">
        <v>359</v>
      </c>
      <c r="S15" s="27">
        <f t="shared" si="1"/>
        <v>372</v>
      </c>
      <c r="T15" s="30">
        <f>VLOOKUP(A15,'[1]GM comunicate luglio 2021'!$A:$C,3,FALSE)</f>
        <v>9</v>
      </c>
      <c r="U15" s="27">
        <v>46</v>
      </c>
      <c r="V15" s="28">
        <f t="shared" si="7"/>
        <v>9</v>
      </c>
      <c r="W15" s="28">
        <v>0</v>
      </c>
      <c r="X15" s="27">
        <f t="shared" si="8"/>
        <v>0</v>
      </c>
      <c r="Y15" s="29">
        <f t="shared" si="9"/>
        <v>363</v>
      </c>
      <c r="Z15" s="26">
        <f t="shared" si="10"/>
        <v>62</v>
      </c>
      <c r="AA15" s="28">
        <f t="shared" si="10"/>
        <v>69</v>
      </c>
      <c r="AB15" s="31">
        <f t="shared" si="11"/>
        <v>69</v>
      </c>
    </row>
    <row r="16" spans="1:28" s="24" customFormat="1" ht="13.5">
      <c r="A16" s="25" t="s">
        <v>32</v>
      </c>
      <c r="B16" s="26">
        <v>47</v>
      </c>
      <c r="C16" s="27">
        <v>240</v>
      </c>
      <c r="D16" s="27">
        <f t="shared" si="2"/>
        <v>287</v>
      </c>
      <c r="E16" s="27">
        <v>201</v>
      </c>
      <c r="F16" s="27">
        <v>88</v>
      </c>
      <c r="G16" s="27">
        <f t="shared" si="0"/>
        <v>113</v>
      </c>
      <c r="H16" s="27">
        <v>0</v>
      </c>
      <c r="I16" s="27">
        <v>7</v>
      </c>
      <c r="J16" s="28">
        <f t="shared" si="3"/>
        <v>0</v>
      </c>
      <c r="K16" s="28">
        <v>0</v>
      </c>
      <c r="L16" s="27">
        <f t="shared" si="4"/>
        <v>0</v>
      </c>
      <c r="M16" s="29">
        <f t="shared" si="5"/>
        <v>113</v>
      </c>
      <c r="N16" s="26">
        <v>94</v>
      </c>
      <c r="O16" s="27">
        <v>149</v>
      </c>
      <c r="P16" s="27">
        <f t="shared" si="6"/>
        <v>243</v>
      </c>
      <c r="Q16" s="27">
        <v>170</v>
      </c>
      <c r="R16" s="27">
        <v>77</v>
      </c>
      <c r="S16" s="27">
        <f t="shared" si="1"/>
        <v>93</v>
      </c>
      <c r="T16" s="30">
        <f>VLOOKUP(A16,'[1]GM comunicate luglio 2021'!$A:$C,3,FALSE)</f>
        <v>0</v>
      </c>
      <c r="U16" s="27">
        <v>17</v>
      </c>
      <c r="V16" s="28">
        <f t="shared" si="7"/>
        <v>0</v>
      </c>
      <c r="W16" s="28">
        <v>0</v>
      </c>
      <c r="X16" s="27">
        <f t="shared" si="8"/>
        <v>0</v>
      </c>
      <c r="Y16" s="29">
        <f t="shared" si="9"/>
        <v>93</v>
      </c>
      <c r="Z16" s="26">
        <f t="shared" si="10"/>
        <v>24</v>
      </c>
      <c r="AA16" s="28">
        <f t="shared" si="10"/>
        <v>0</v>
      </c>
      <c r="AB16" s="31">
        <f t="shared" si="11"/>
        <v>0</v>
      </c>
    </row>
    <row r="17" spans="1:28" s="24" customFormat="1" ht="13.5">
      <c r="A17" s="25" t="s">
        <v>33</v>
      </c>
      <c r="B17" s="26">
        <v>278</v>
      </c>
      <c r="C17" s="27">
        <v>1775</v>
      </c>
      <c r="D17" s="27">
        <f t="shared" si="2"/>
        <v>2053</v>
      </c>
      <c r="E17" s="27">
        <v>1437</v>
      </c>
      <c r="F17" s="27">
        <v>670</v>
      </c>
      <c r="G17" s="27">
        <f t="shared" si="0"/>
        <v>767</v>
      </c>
      <c r="H17" s="27">
        <v>0</v>
      </c>
      <c r="I17" s="27">
        <v>30</v>
      </c>
      <c r="J17" s="28">
        <f t="shared" si="3"/>
        <v>0</v>
      </c>
      <c r="K17" s="28">
        <v>0</v>
      </c>
      <c r="L17" s="27">
        <f t="shared" si="4"/>
        <v>0</v>
      </c>
      <c r="M17" s="29">
        <f t="shared" si="5"/>
        <v>767</v>
      </c>
      <c r="N17" s="26">
        <v>688</v>
      </c>
      <c r="O17" s="27">
        <v>940</v>
      </c>
      <c r="P17" s="27">
        <f t="shared" si="6"/>
        <v>1628</v>
      </c>
      <c r="Q17" s="27">
        <v>1140</v>
      </c>
      <c r="R17" s="27">
        <v>513</v>
      </c>
      <c r="S17" s="27">
        <f t="shared" si="1"/>
        <v>627</v>
      </c>
      <c r="T17" s="30">
        <f>VLOOKUP(A17,'[1]GM comunicate luglio 2021'!$A:$C,3,FALSE)</f>
        <v>0</v>
      </c>
      <c r="U17" s="27">
        <v>50</v>
      </c>
      <c r="V17" s="28">
        <f t="shared" si="7"/>
        <v>0</v>
      </c>
      <c r="W17" s="28">
        <v>0</v>
      </c>
      <c r="X17" s="27">
        <f t="shared" si="8"/>
        <v>0</v>
      </c>
      <c r="Y17" s="29">
        <f t="shared" si="9"/>
        <v>627</v>
      </c>
      <c r="Z17" s="26">
        <f t="shared" si="10"/>
        <v>80</v>
      </c>
      <c r="AA17" s="28">
        <f t="shared" si="10"/>
        <v>0</v>
      </c>
      <c r="AB17" s="31">
        <f t="shared" si="11"/>
        <v>0</v>
      </c>
    </row>
    <row r="18" spans="1:28" s="24" customFormat="1" ht="13.5">
      <c r="A18" s="25" t="s">
        <v>34</v>
      </c>
      <c r="B18" s="26">
        <v>80</v>
      </c>
      <c r="C18" s="27">
        <v>272</v>
      </c>
      <c r="D18" s="27">
        <f t="shared" si="2"/>
        <v>352</v>
      </c>
      <c r="E18" s="27">
        <v>246</v>
      </c>
      <c r="F18" s="27">
        <v>75</v>
      </c>
      <c r="G18" s="27">
        <f t="shared" si="0"/>
        <v>171</v>
      </c>
      <c r="H18" s="27">
        <v>0</v>
      </c>
      <c r="I18" s="27">
        <v>0</v>
      </c>
      <c r="J18" s="28">
        <f t="shared" si="3"/>
        <v>0</v>
      </c>
      <c r="K18" s="28">
        <v>0</v>
      </c>
      <c r="L18" s="27">
        <f t="shared" si="4"/>
        <v>0</v>
      </c>
      <c r="M18" s="29">
        <f t="shared" si="5"/>
        <v>171</v>
      </c>
      <c r="N18" s="26">
        <v>109</v>
      </c>
      <c r="O18" s="27">
        <v>179</v>
      </c>
      <c r="P18" s="27">
        <f t="shared" si="6"/>
        <v>288</v>
      </c>
      <c r="Q18" s="27">
        <v>202</v>
      </c>
      <c r="R18" s="27">
        <v>115</v>
      </c>
      <c r="S18" s="27">
        <f t="shared" si="1"/>
        <v>87</v>
      </c>
      <c r="T18" s="30">
        <f>VLOOKUP(A18,'[1]GM comunicate luglio 2021'!$A:$C,3,FALSE)</f>
        <v>0</v>
      </c>
      <c r="U18" s="27">
        <v>14</v>
      </c>
      <c r="V18" s="28">
        <f t="shared" si="7"/>
        <v>0</v>
      </c>
      <c r="W18" s="28">
        <v>0</v>
      </c>
      <c r="X18" s="27">
        <f t="shared" si="8"/>
        <v>0</v>
      </c>
      <c r="Y18" s="29">
        <f t="shared" si="9"/>
        <v>87</v>
      </c>
      <c r="Z18" s="26">
        <f t="shared" si="10"/>
        <v>14</v>
      </c>
      <c r="AA18" s="28">
        <f t="shared" si="10"/>
        <v>0</v>
      </c>
      <c r="AB18" s="31">
        <f t="shared" si="11"/>
        <v>0</v>
      </c>
    </row>
    <row r="19" spans="1:28" s="24" customFormat="1" ht="13.5">
      <c r="A19" s="25" t="s">
        <v>35</v>
      </c>
      <c r="B19" s="26">
        <v>17</v>
      </c>
      <c r="C19" s="27">
        <v>57</v>
      </c>
      <c r="D19" s="27">
        <f t="shared" si="2"/>
        <v>74</v>
      </c>
      <c r="E19" s="27">
        <v>52</v>
      </c>
      <c r="F19" s="27">
        <v>28</v>
      </c>
      <c r="G19" s="27">
        <f t="shared" si="0"/>
        <v>24</v>
      </c>
      <c r="H19" s="27">
        <v>4</v>
      </c>
      <c r="I19" s="27">
        <v>0</v>
      </c>
      <c r="J19" s="28">
        <f>MIN(G19:H19)</f>
        <v>4</v>
      </c>
      <c r="K19" s="28">
        <v>0</v>
      </c>
      <c r="L19" s="27">
        <f t="shared" si="4"/>
        <v>0</v>
      </c>
      <c r="M19" s="29">
        <f t="shared" si="5"/>
        <v>20</v>
      </c>
      <c r="N19" s="26">
        <v>22</v>
      </c>
      <c r="O19" s="27">
        <v>38</v>
      </c>
      <c r="P19" s="27">
        <f t="shared" si="6"/>
        <v>60</v>
      </c>
      <c r="Q19" s="27">
        <v>42</v>
      </c>
      <c r="R19" s="27">
        <v>33</v>
      </c>
      <c r="S19" s="27">
        <f t="shared" si="1"/>
        <v>9</v>
      </c>
      <c r="T19" s="30">
        <f>VLOOKUP(A19,'[1]GM comunicate luglio 2021'!$A:$C,3,FALSE)</f>
        <v>13</v>
      </c>
      <c r="U19" s="27">
        <v>5</v>
      </c>
      <c r="V19" s="28">
        <f t="shared" si="7"/>
        <v>9</v>
      </c>
      <c r="W19" s="28">
        <v>0</v>
      </c>
      <c r="X19" s="27">
        <f t="shared" si="8"/>
        <v>4</v>
      </c>
      <c r="Y19" s="29">
        <f t="shared" si="9"/>
        <v>0</v>
      </c>
      <c r="Z19" s="26">
        <f t="shared" si="10"/>
        <v>5</v>
      </c>
      <c r="AA19" s="28">
        <f t="shared" si="10"/>
        <v>13</v>
      </c>
      <c r="AB19" s="31">
        <f t="shared" si="11"/>
        <v>13</v>
      </c>
    </row>
    <row r="20" spans="1:28" s="24" customFormat="1" ht="13.5">
      <c r="A20" s="25" t="s">
        <v>36</v>
      </c>
      <c r="B20" s="26">
        <v>176</v>
      </c>
      <c r="C20" s="27">
        <v>753</v>
      </c>
      <c r="D20" s="27">
        <f t="shared" si="2"/>
        <v>929</v>
      </c>
      <c r="E20" s="27">
        <v>650</v>
      </c>
      <c r="F20" s="27">
        <v>258</v>
      </c>
      <c r="G20" s="27">
        <f t="shared" si="0"/>
        <v>392</v>
      </c>
      <c r="H20" s="27">
        <v>0</v>
      </c>
      <c r="I20" s="27">
        <v>10</v>
      </c>
      <c r="J20" s="28">
        <f t="shared" si="3"/>
        <v>0</v>
      </c>
      <c r="K20" s="28">
        <v>0</v>
      </c>
      <c r="L20" s="27">
        <f t="shared" si="4"/>
        <v>0</v>
      </c>
      <c r="M20" s="29">
        <f t="shared" si="5"/>
        <v>392</v>
      </c>
      <c r="N20" s="26">
        <v>294</v>
      </c>
      <c r="O20" s="27">
        <v>447</v>
      </c>
      <c r="P20" s="27">
        <f t="shared" si="6"/>
        <v>741</v>
      </c>
      <c r="Q20" s="27">
        <v>519</v>
      </c>
      <c r="R20" s="27">
        <v>291</v>
      </c>
      <c r="S20" s="27">
        <f t="shared" si="1"/>
        <v>228</v>
      </c>
      <c r="T20" s="30">
        <f>VLOOKUP(A20,'[1]GM comunicate luglio 2021'!$A:$C,3,FALSE)</f>
        <v>0</v>
      </c>
      <c r="U20" s="27">
        <v>29</v>
      </c>
      <c r="V20" s="28">
        <f t="shared" si="7"/>
        <v>0</v>
      </c>
      <c r="W20" s="28">
        <v>0</v>
      </c>
      <c r="X20" s="27">
        <f t="shared" si="8"/>
        <v>0</v>
      </c>
      <c r="Y20" s="29">
        <f t="shared" si="9"/>
        <v>228</v>
      </c>
      <c r="Z20" s="26">
        <f t="shared" si="10"/>
        <v>39</v>
      </c>
      <c r="AA20" s="28">
        <f t="shared" si="10"/>
        <v>0</v>
      </c>
      <c r="AB20" s="31">
        <f t="shared" si="11"/>
        <v>0</v>
      </c>
    </row>
    <row r="21" spans="1:28" s="24" customFormat="1" ht="13.5">
      <c r="A21" s="25" t="s">
        <v>37</v>
      </c>
      <c r="B21" s="26">
        <v>213</v>
      </c>
      <c r="C21" s="27">
        <v>744</v>
      </c>
      <c r="D21" s="27">
        <f t="shared" si="2"/>
        <v>957</v>
      </c>
      <c r="E21" s="27">
        <v>670</v>
      </c>
      <c r="F21" s="27">
        <v>396</v>
      </c>
      <c r="G21" s="27">
        <f t="shared" si="0"/>
        <v>274</v>
      </c>
      <c r="H21" s="27">
        <v>37</v>
      </c>
      <c r="I21" s="27">
        <v>10</v>
      </c>
      <c r="J21" s="28">
        <f t="shared" si="3"/>
        <v>37</v>
      </c>
      <c r="K21" s="28">
        <v>0</v>
      </c>
      <c r="L21" s="27">
        <f t="shared" si="4"/>
        <v>0</v>
      </c>
      <c r="M21" s="29">
        <f t="shared" si="5"/>
        <v>237</v>
      </c>
      <c r="N21" s="26">
        <v>304</v>
      </c>
      <c r="O21" s="27">
        <v>523</v>
      </c>
      <c r="P21" s="27">
        <f t="shared" si="6"/>
        <v>827</v>
      </c>
      <c r="Q21" s="27">
        <v>579</v>
      </c>
      <c r="R21" s="27">
        <v>377</v>
      </c>
      <c r="S21" s="27">
        <f t="shared" si="1"/>
        <v>202</v>
      </c>
      <c r="T21" s="30">
        <f>VLOOKUP(A21,'[1]GM comunicate luglio 2021'!$A:$C,3,FALSE)</f>
        <v>15</v>
      </c>
      <c r="U21" s="27">
        <v>41</v>
      </c>
      <c r="V21" s="28">
        <f t="shared" si="7"/>
        <v>15</v>
      </c>
      <c r="W21" s="28">
        <v>0</v>
      </c>
      <c r="X21" s="27">
        <f t="shared" si="8"/>
        <v>0</v>
      </c>
      <c r="Y21" s="29">
        <f t="shared" si="9"/>
        <v>187</v>
      </c>
      <c r="Z21" s="26">
        <f t="shared" si="10"/>
        <v>51</v>
      </c>
      <c r="AA21" s="28">
        <f t="shared" si="10"/>
        <v>52</v>
      </c>
      <c r="AB21" s="31">
        <f t="shared" si="11"/>
        <v>52</v>
      </c>
    </row>
    <row r="22" spans="1:28" s="24" customFormat="1" ht="13.5">
      <c r="A22" s="25" t="s">
        <v>38</v>
      </c>
      <c r="B22" s="26">
        <v>72</v>
      </c>
      <c r="C22" s="27">
        <v>307</v>
      </c>
      <c r="D22" s="27">
        <f t="shared" si="2"/>
        <v>379</v>
      </c>
      <c r="E22" s="27">
        <v>265</v>
      </c>
      <c r="F22" s="27">
        <v>217</v>
      </c>
      <c r="G22" s="27">
        <f t="shared" si="0"/>
        <v>48</v>
      </c>
      <c r="H22" s="27">
        <v>7</v>
      </c>
      <c r="I22" s="27">
        <v>8</v>
      </c>
      <c r="J22" s="28">
        <f t="shared" si="3"/>
        <v>7</v>
      </c>
      <c r="K22" s="28">
        <v>0</v>
      </c>
      <c r="L22" s="27">
        <f t="shared" si="4"/>
        <v>0</v>
      </c>
      <c r="M22" s="29">
        <f t="shared" si="5"/>
        <v>41</v>
      </c>
      <c r="N22" s="26">
        <v>123</v>
      </c>
      <c r="O22" s="27">
        <v>208</v>
      </c>
      <c r="P22" s="27">
        <f t="shared" si="6"/>
        <v>331</v>
      </c>
      <c r="Q22" s="27">
        <v>232</v>
      </c>
      <c r="R22" s="27">
        <v>134</v>
      </c>
      <c r="S22" s="27">
        <f t="shared" si="1"/>
        <v>98</v>
      </c>
      <c r="T22" s="30">
        <f>VLOOKUP(A22,'[1]GM comunicate luglio 2021'!$A:$C,3,FALSE)</f>
        <v>12</v>
      </c>
      <c r="U22" s="27">
        <v>17</v>
      </c>
      <c r="V22" s="28">
        <f t="shared" si="7"/>
        <v>12</v>
      </c>
      <c r="W22" s="28">
        <v>0</v>
      </c>
      <c r="X22" s="27">
        <f t="shared" si="8"/>
        <v>0</v>
      </c>
      <c r="Y22" s="29">
        <f t="shared" si="9"/>
        <v>86</v>
      </c>
      <c r="Z22" s="26">
        <f t="shared" si="10"/>
        <v>25</v>
      </c>
      <c r="AA22" s="28">
        <f t="shared" si="10"/>
        <v>19</v>
      </c>
      <c r="AB22" s="31">
        <f t="shared" si="11"/>
        <v>19</v>
      </c>
    </row>
    <row r="23" spans="1:28" s="24" customFormat="1" ht="13.5">
      <c r="A23" s="25" t="s">
        <v>39</v>
      </c>
      <c r="B23" s="26">
        <v>300</v>
      </c>
      <c r="C23" s="27">
        <v>1057</v>
      </c>
      <c r="D23" s="27">
        <f t="shared" si="2"/>
        <v>1357</v>
      </c>
      <c r="E23" s="27">
        <v>950</v>
      </c>
      <c r="F23" s="27">
        <v>690</v>
      </c>
      <c r="G23" s="27">
        <f t="shared" si="0"/>
        <v>260</v>
      </c>
      <c r="H23" s="27">
        <v>15</v>
      </c>
      <c r="I23" s="27">
        <v>23</v>
      </c>
      <c r="J23" s="28">
        <f t="shared" si="3"/>
        <v>15</v>
      </c>
      <c r="K23" s="28">
        <v>0</v>
      </c>
      <c r="L23" s="27">
        <f t="shared" si="4"/>
        <v>0</v>
      </c>
      <c r="M23" s="29">
        <f t="shared" si="5"/>
        <v>245</v>
      </c>
      <c r="N23" s="26">
        <v>406</v>
      </c>
      <c r="O23" s="27">
        <v>635</v>
      </c>
      <c r="P23" s="27">
        <f t="shared" si="6"/>
        <v>1041</v>
      </c>
      <c r="Q23" s="27">
        <v>729</v>
      </c>
      <c r="R23" s="27">
        <v>534</v>
      </c>
      <c r="S23" s="27">
        <f t="shared" si="1"/>
        <v>195</v>
      </c>
      <c r="T23" s="30">
        <f>VLOOKUP(A23,'[1]GM comunicate luglio 2021'!$A:$C,3,FALSE)</f>
        <v>30</v>
      </c>
      <c r="U23" s="27">
        <v>57</v>
      </c>
      <c r="V23" s="28">
        <f t="shared" si="7"/>
        <v>30</v>
      </c>
      <c r="W23" s="28">
        <v>0</v>
      </c>
      <c r="X23" s="27">
        <f t="shared" si="8"/>
        <v>0</v>
      </c>
      <c r="Y23" s="29">
        <f t="shared" si="9"/>
        <v>165</v>
      </c>
      <c r="Z23" s="26">
        <f t="shared" si="10"/>
        <v>80</v>
      </c>
      <c r="AA23" s="28">
        <f t="shared" si="10"/>
        <v>45</v>
      </c>
      <c r="AB23" s="31">
        <f t="shared" si="11"/>
        <v>45</v>
      </c>
    </row>
    <row r="24" spans="1:28" s="24" customFormat="1" ht="13.5">
      <c r="A24" s="25" t="s">
        <v>40</v>
      </c>
      <c r="B24" s="26">
        <v>158</v>
      </c>
      <c r="C24" s="27">
        <v>613</v>
      </c>
      <c r="D24" s="27">
        <f t="shared" si="2"/>
        <v>771</v>
      </c>
      <c r="E24" s="27">
        <v>540</v>
      </c>
      <c r="F24" s="27">
        <v>263</v>
      </c>
      <c r="G24" s="27">
        <f t="shared" si="0"/>
        <v>277</v>
      </c>
      <c r="H24" s="27">
        <v>0</v>
      </c>
      <c r="I24" s="27">
        <v>8</v>
      </c>
      <c r="J24" s="28">
        <f t="shared" si="3"/>
        <v>0</v>
      </c>
      <c r="K24" s="28">
        <v>0</v>
      </c>
      <c r="L24" s="27">
        <f t="shared" si="4"/>
        <v>0</v>
      </c>
      <c r="M24" s="29">
        <f t="shared" si="5"/>
        <v>277</v>
      </c>
      <c r="N24" s="26">
        <v>251</v>
      </c>
      <c r="O24" s="27">
        <v>423</v>
      </c>
      <c r="P24" s="27">
        <f t="shared" si="6"/>
        <v>674</v>
      </c>
      <c r="Q24" s="27">
        <v>472</v>
      </c>
      <c r="R24" s="27">
        <v>227</v>
      </c>
      <c r="S24" s="27">
        <f t="shared" si="1"/>
        <v>245</v>
      </c>
      <c r="T24" s="30">
        <f>VLOOKUP(A24,'[1]GM comunicate luglio 2021'!$A:$C,3,FALSE)</f>
        <v>8</v>
      </c>
      <c r="U24" s="27">
        <v>40</v>
      </c>
      <c r="V24" s="28">
        <f t="shared" si="7"/>
        <v>8</v>
      </c>
      <c r="W24" s="28">
        <v>0</v>
      </c>
      <c r="X24" s="27">
        <f t="shared" si="8"/>
        <v>0</v>
      </c>
      <c r="Y24" s="29">
        <f t="shared" si="9"/>
        <v>237</v>
      </c>
      <c r="Z24" s="26">
        <f t="shared" si="10"/>
        <v>48</v>
      </c>
      <c r="AA24" s="28">
        <f t="shared" si="10"/>
        <v>8</v>
      </c>
      <c r="AB24" s="31">
        <f t="shared" si="11"/>
        <v>8</v>
      </c>
    </row>
    <row r="25" spans="1:28" s="24" customFormat="1" ht="13.5">
      <c r="A25" s="25" t="s">
        <v>41</v>
      </c>
      <c r="B25" s="26">
        <v>43</v>
      </c>
      <c r="C25" s="27">
        <v>176</v>
      </c>
      <c r="D25" s="27">
        <f t="shared" si="2"/>
        <v>219</v>
      </c>
      <c r="E25" s="27">
        <v>154</v>
      </c>
      <c r="F25" s="27">
        <v>72</v>
      </c>
      <c r="G25" s="27">
        <f t="shared" si="0"/>
        <v>82</v>
      </c>
      <c r="H25" s="27">
        <v>0</v>
      </c>
      <c r="I25" s="27">
        <v>1</v>
      </c>
      <c r="J25" s="28">
        <f t="shared" si="3"/>
        <v>0</v>
      </c>
      <c r="K25" s="28">
        <v>0</v>
      </c>
      <c r="L25" s="27">
        <f t="shared" si="4"/>
        <v>0</v>
      </c>
      <c r="M25" s="29">
        <f t="shared" si="5"/>
        <v>82</v>
      </c>
      <c r="N25" s="26">
        <v>61</v>
      </c>
      <c r="O25" s="27">
        <v>105</v>
      </c>
      <c r="P25" s="27">
        <f t="shared" si="6"/>
        <v>166</v>
      </c>
      <c r="Q25" s="27">
        <v>116</v>
      </c>
      <c r="R25" s="27">
        <v>72</v>
      </c>
      <c r="S25" s="27">
        <f t="shared" si="1"/>
        <v>44</v>
      </c>
      <c r="T25" s="30">
        <f>VLOOKUP(A25,'[1]GM comunicate luglio 2021'!$A:$C,3,FALSE)</f>
        <v>0</v>
      </c>
      <c r="U25" s="27">
        <v>5</v>
      </c>
      <c r="V25" s="28">
        <f t="shared" si="7"/>
        <v>0</v>
      </c>
      <c r="W25" s="28">
        <v>0</v>
      </c>
      <c r="X25" s="27">
        <f t="shared" si="8"/>
        <v>0</v>
      </c>
      <c r="Y25" s="29">
        <f t="shared" si="9"/>
        <v>44</v>
      </c>
      <c r="Z25" s="26">
        <f t="shared" si="10"/>
        <v>6</v>
      </c>
      <c r="AA25" s="28">
        <f t="shared" si="10"/>
        <v>0</v>
      </c>
      <c r="AB25" s="31">
        <f t="shared" si="11"/>
        <v>0</v>
      </c>
    </row>
    <row r="26" spans="1:28" s="24" customFormat="1" ht="14.25" thickBot="1">
      <c r="A26" s="32" t="s">
        <v>42</v>
      </c>
      <c r="B26" s="33">
        <v>111</v>
      </c>
      <c r="C26" s="34">
        <v>932</v>
      </c>
      <c r="D26" s="34">
        <f t="shared" si="2"/>
        <v>1043</v>
      </c>
      <c r="E26" s="34">
        <v>730</v>
      </c>
      <c r="F26" s="34">
        <v>414</v>
      </c>
      <c r="G26" s="34">
        <f t="shared" si="0"/>
        <v>316</v>
      </c>
      <c r="H26" s="34">
        <v>0</v>
      </c>
      <c r="I26" s="34">
        <v>8</v>
      </c>
      <c r="J26" s="35">
        <f t="shared" si="3"/>
        <v>0</v>
      </c>
      <c r="K26" s="28">
        <v>0</v>
      </c>
      <c r="L26" s="34">
        <f t="shared" si="4"/>
        <v>0</v>
      </c>
      <c r="M26" s="36">
        <f t="shared" si="5"/>
        <v>316</v>
      </c>
      <c r="N26" s="33">
        <v>350</v>
      </c>
      <c r="O26" s="34">
        <v>497</v>
      </c>
      <c r="P26" s="34">
        <f t="shared" si="6"/>
        <v>847</v>
      </c>
      <c r="Q26" s="34">
        <v>593</v>
      </c>
      <c r="R26" s="34">
        <v>337</v>
      </c>
      <c r="S26" s="34">
        <f t="shared" si="1"/>
        <v>256</v>
      </c>
      <c r="T26" s="37">
        <f>VLOOKUP(A26,'[1]GM comunicate luglio 2021'!$A:$C,3,FALSE)</f>
        <v>0</v>
      </c>
      <c r="U26" s="34">
        <v>41</v>
      </c>
      <c r="V26" s="35">
        <f t="shared" si="7"/>
        <v>0</v>
      </c>
      <c r="W26" s="28">
        <v>0</v>
      </c>
      <c r="X26" s="34">
        <f t="shared" si="8"/>
        <v>0</v>
      </c>
      <c r="Y26" s="36">
        <f t="shared" si="9"/>
        <v>256</v>
      </c>
      <c r="Z26" s="33">
        <f t="shared" si="10"/>
        <v>49</v>
      </c>
      <c r="AA26" s="35">
        <f t="shared" si="10"/>
        <v>0</v>
      </c>
      <c r="AB26" s="38">
        <f t="shared" si="11"/>
        <v>0</v>
      </c>
    </row>
    <row r="27" spans="1:28" s="45" customFormat="1" ht="15" thickBot="1" thickTop="1">
      <c r="A27" s="39" t="s">
        <v>43</v>
      </c>
      <c r="B27" s="40">
        <f>SUM(B9:B26)</f>
        <v>2449</v>
      </c>
      <c r="C27" s="40">
        <f aca="true" t="shared" si="12" ref="C27:Y27">SUM(C9:C26)</f>
        <v>10931</v>
      </c>
      <c r="D27" s="40">
        <f t="shared" si="12"/>
        <v>13380</v>
      </c>
      <c r="E27" s="40">
        <f t="shared" si="12"/>
        <v>9367</v>
      </c>
      <c r="F27" s="40">
        <f t="shared" si="12"/>
        <v>5777</v>
      </c>
      <c r="G27" s="40">
        <f t="shared" si="12"/>
        <v>3590</v>
      </c>
      <c r="H27" s="40">
        <f t="shared" si="12"/>
        <v>998</v>
      </c>
      <c r="I27" s="40">
        <f t="shared" si="12"/>
        <v>167</v>
      </c>
      <c r="J27" s="41">
        <f t="shared" si="12"/>
        <v>240</v>
      </c>
      <c r="K27" s="41">
        <f t="shared" si="12"/>
        <v>28</v>
      </c>
      <c r="L27" s="40">
        <f t="shared" si="12"/>
        <v>758</v>
      </c>
      <c r="M27" s="40">
        <f t="shared" si="12"/>
        <v>3350</v>
      </c>
      <c r="N27" s="40">
        <f t="shared" si="12"/>
        <v>4312</v>
      </c>
      <c r="O27" s="40">
        <f t="shared" si="12"/>
        <v>6698</v>
      </c>
      <c r="P27" s="40">
        <f t="shared" si="12"/>
        <v>11010</v>
      </c>
      <c r="Q27" s="40">
        <f t="shared" si="12"/>
        <v>7708</v>
      </c>
      <c r="R27" s="40">
        <f t="shared" si="12"/>
        <v>4363</v>
      </c>
      <c r="S27" s="40">
        <f t="shared" si="12"/>
        <v>3345</v>
      </c>
      <c r="T27" s="40">
        <f t="shared" si="12"/>
        <v>431</v>
      </c>
      <c r="U27" s="40">
        <f t="shared" si="12"/>
        <v>506</v>
      </c>
      <c r="V27" s="41">
        <f t="shared" si="12"/>
        <v>404</v>
      </c>
      <c r="W27" s="41">
        <f t="shared" si="12"/>
        <v>1</v>
      </c>
      <c r="X27" s="40">
        <f t="shared" si="12"/>
        <v>27</v>
      </c>
      <c r="Y27" s="40">
        <f t="shared" si="12"/>
        <v>2941</v>
      </c>
      <c r="Z27" s="42">
        <f>SUM(Z9:Z26)</f>
        <v>673</v>
      </c>
      <c r="AA27" s="43">
        <f>SUM(AA9:AA26)</f>
        <v>644</v>
      </c>
      <c r="AB27" s="44">
        <f>SUM(AB9:AB26)</f>
        <v>673</v>
      </c>
    </row>
    <row r="28" ht="15" thickTop="1"/>
  </sheetData>
  <sheetProtection/>
  <mergeCells count="3">
    <mergeCell ref="B7:M7"/>
    <mergeCell ref="N7:Y7"/>
    <mergeCell ref="Z7:A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Serra Filippo</dc:creator>
  <cp:keywords/>
  <dc:description/>
  <cp:lastModifiedBy>Roberto</cp:lastModifiedBy>
  <dcterms:created xsi:type="dcterms:W3CDTF">2021-08-04T16:40:23Z</dcterms:created>
  <dcterms:modified xsi:type="dcterms:W3CDTF">2021-08-07T12:00:33Z</dcterms:modified>
  <cp:category/>
  <cp:version/>
  <cp:contentType/>
  <cp:contentStatus/>
</cp:coreProperties>
</file>